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100" windowWidth="14720" windowHeight="9300" activeTab="0"/>
  </bookViews>
  <sheets>
    <sheet name="Sheet1" sheetId="1" r:id="rId1"/>
    <sheet name="Sheet2" sheetId="2" r:id="rId2"/>
    <sheet name="Sheet3" sheetId="3" r:id="rId3"/>
  </sheets>
  <definedNames>
    <definedName name="deg_days">'Sheet1'!$B$37</definedName>
    <definedName name="Intercept">'Sheet1'!$B$36</definedName>
    <definedName name="xbar">'Sheet1'!$A$14</definedName>
    <definedName name="ybar">'Sheet1'!$B$14</definedName>
  </definedNames>
  <calcPr fullCalcOnLoad="1"/>
</workbook>
</file>

<file path=xl/sharedStrings.xml><?xml version="1.0" encoding="utf-8"?>
<sst xmlns="http://schemas.openxmlformats.org/spreadsheetml/2006/main" count="50" uniqueCount="46">
  <si>
    <t>deg_days</t>
  </si>
  <si>
    <t>gas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</si>
  <si>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</si>
  <si>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</si>
  <si>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</si>
  <si>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</si>
  <si>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</si>
  <si>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</si>
  <si>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</si>
  <si>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</si>
  <si>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</si>
  <si>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</si>
  <si>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</si>
  <si>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</si>
  <si>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</si>
  <si>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</si>
  <si>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</si>
  <si>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</si>
  <si>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</si>
  <si>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</si>
  <si>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</si>
  <si>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</si>
  <si>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</si>
  <si>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</si>
  <si>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</si>
  <si>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</si>
  <si>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gas</t>
  </si>
  <si>
    <t>Residuals</t>
  </si>
  <si>
    <t>Output from Regression in Toolpack</t>
  </si>
  <si>
    <t xml:space="preserve">&lt;--I have reduced the # of decimal points </t>
  </si>
  <si>
    <t>Excel doesn't give the SE's for CI's and Prediction Bands</t>
  </si>
  <si>
    <t>CLICK on Cells to follow the steps</t>
  </si>
  <si>
    <t>SE[mean]</t>
  </si>
  <si>
    <t>SE[Y]</t>
  </si>
  <si>
    <t>xbar</t>
  </si>
  <si>
    <t>ybar</t>
  </si>
  <si>
    <t>&lt;-- NOTE: they mean Standard Error of Estimate or Root Mean Square Error or "s"</t>
  </si>
  <si>
    <t>For X =</t>
  </si>
  <si>
    <t>CI[mean]</t>
  </si>
  <si>
    <t>lower</t>
  </si>
  <si>
    <t>upper</t>
  </si>
  <si>
    <t>Easy to calculate them, and create bands oneself…</t>
  </si>
  <si>
    <t>CI[Y]</t>
  </si>
  <si>
    <t>Sum(x-xbar)^2</t>
  </si>
  <si>
    <t xml:space="preserve">M&amp;M Exercise 2.40 (gas consumption vs. Heating-Degree-Days </t>
  </si>
  <si>
    <t>t(95, 7df)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</si>
</sst>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3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 style="thick">
        <color indexed="33"/>
      </right>
      <top style="thick">
        <color indexed="3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3"/>
      </right>
      <top>
        <color indexed="6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 style="thick">
        <color indexed="33"/>
      </right>
      <top>
        <color indexed="63"/>
      </top>
      <bottom style="thick">
        <color indexed="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"/>
    </sheetView>
  </sheetViews>
  <sheetFormatPr defaultColWidth="11.00390625" defaultRowHeight="12"/>
  <cols>
    <col min="1" max="3" width="13.125" style="2" customWidth="1"/>
    <col min="4" max="4" width="10.125" style="2" customWidth="1"/>
    <col min="5" max="6" width="11.375" style="2" bestFit="1" customWidth="1"/>
    <col min="7" max="8" width="10.875" style="2" customWidth="1"/>
    <col min="9" max="9" width="6.125" style="2" customWidth="1"/>
    <col min="10" max="11" width="8.375" style="2" customWidth="1"/>
    <col min="12" max="16384" width="10.875" style="2" customWidth="1"/>
  </cols>
  <sheetData>
    <row r="1" ht="21">
      <c r="A1" s="25" t="s">
        <v>44</v>
      </c>
    </row>
    <row r="3" spans="1:2" ht="12" thickBot="1">
      <c r="A3" s="3" t="s">
        <v>0</v>
      </c>
      <c r="B3" s="3" t="s">
        <v>1</v>
      </c>
    </row>
    <row r="4" spans="1:2" ht="10.5">
      <c r="A4" s="4">
        <v>15.6</v>
      </c>
      <c r="B4" s="4">
        <v>520</v>
      </c>
    </row>
    <row r="5" spans="1:2" ht="10.5">
      <c r="A5" s="4">
        <v>26.8</v>
      </c>
      <c r="B5" s="4">
        <v>610</v>
      </c>
    </row>
    <row r="6" spans="1:2" ht="10.5">
      <c r="A6" s="4">
        <v>37.8</v>
      </c>
      <c r="B6" s="4">
        <v>870</v>
      </c>
    </row>
    <row r="7" spans="1:2" ht="10.5">
      <c r="A7" s="4">
        <v>36.4</v>
      </c>
      <c r="B7" s="4">
        <v>850</v>
      </c>
    </row>
    <row r="8" spans="1:2" ht="10.5">
      <c r="A8" s="4">
        <v>35.5</v>
      </c>
      <c r="B8" s="4">
        <v>880</v>
      </c>
    </row>
    <row r="9" spans="1:2" ht="10.5">
      <c r="A9" s="4">
        <v>18.6</v>
      </c>
      <c r="B9" s="4">
        <v>490</v>
      </c>
    </row>
    <row r="10" spans="1:2" ht="10.5">
      <c r="A10" s="4">
        <v>15.3</v>
      </c>
      <c r="B10" s="4">
        <v>450</v>
      </c>
    </row>
    <row r="11" spans="1:2" ht="10.5">
      <c r="A11" s="4">
        <v>7.9</v>
      </c>
      <c r="B11" s="4">
        <v>250</v>
      </c>
    </row>
    <row r="12" spans="1:2" ht="12" thickBot="1">
      <c r="A12" s="3">
        <v>0</v>
      </c>
      <c r="B12" s="3">
        <v>110</v>
      </c>
    </row>
    <row r="13" spans="1:2" ht="10.5">
      <c r="A13" s="5" t="s">
        <v>34</v>
      </c>
      <c r="B13" s="5" t="s">
        <v>35</v>
      </c>
    </row>
    <row r="14" spans="1:2" ht="10.5">
      <c r="A14" s="5">
        <f>AVERAGE(A5:A13)</f>
        <v>22.2875</v>
      </c>
      <c r="B14" s="5">
        <f>AVERAGE(B5:B13)</f>
        <v>563.75</v>
      </c>
    </row>
    <row r="15" spans="1:2" ht="10.5">
      <c r="A15" s="5"/>
      <c r="B15" s="5"/>
    </row>
    <row r="16" spans="1:2" ht="10.5">
      <c r="A16" s="24" t="s">
        <v>43</v>
      </c>
      <c r="B16" s="5"/>
    </row>
    <row r="17" spans="1:2" ht="10.5">
      <c r="A17" s="5">
        <f>(B27-1)*VAR(A4:A12)</f>
        <v>1440.6422222222218</v>
      </c>
      <c r="B17" s="4"/>
    </row>
    <row r="18" ht="10.5">
      <c r="C18" s="1" t="s">
        <v>28</v>
      </c>
    </row>
    <row r="20" ht="10.5">
      <c r="A20" s="2" t="s">
        <v>2</v>
      </c>
    </row>
    <row r="21" ht="12" thickBot="1"/>
    <row r="22" spans="1:2" ht="10.5">
      <c r="A22" s="6" t="s">
        <v>3</v>
      </c>
      <c r="B22" s="6"/>
    </row>
    <row r="23" spans="1:3" ht="10.5">
      <c r="A23" s="7" t="s">
        <v>4</v>
      </c>
      <c r="B23" s="8">
        <v>0.9889663709118441</v>
      </c>
      <c r="C23" s="9" t="s">
        <v>29</v>
      </c>
    </row>
    <row r="24" spans="1:2" ht="10.5">
      <c r="A24" s="7" t="s">
        <v>5</v>
      </c>
      <c r="B24" s="8">
        <v>0.9780544827945431</v>
      </c>
    </row>
    <row r="25" spans="1:2" ht="10.5">
      <c r="A25" s="7" t="s">
        <v>6</v>
      </c>
      <c r="B25" s="8">
        <v>0.9749194089080493</v>
      </c>
    </row>
    <row r="26" spans="1:3" ht="10.5">
      <c r="A26" s="7" t="s">
        <v>7</v>
      </c>
      <c r="B26" s="8">
        <v>43.45365540067888</v>
      </c>
      <c r="C26" s="10" t="s">
        <v>36</v>
      </c>
    </row>
    <row r="27" spans="1:2" ht="12" thickBot="1">
      <c r="A27" s="11" t="s">
        <v>8</v>
      </c>
      <c r="B27" s="12">
        <v>9</v>
      </c>
    </row>
    <row r="29" ht="12" thickBot="1">
      <c r="A29" s="2" t="s">
        <v>9</v>
      </c>
    </row>
    <row r="30" spans="1:6" ht="10.5">
      <c r="A30" s="13"/>
      <c r="B30" s="13" t="s">
        <v>14</v>
      </c>
      <c r="C30" s="13" t="s">
        <v>15</v>
      </c>
      <c r="D30" s="13" t="s">
        <v>16</v>
      </c>
      <c r="E30" s="13" t="s">
        <v>17</v>
      </c>
      <c r="F30" s="13" t="s">
        <v>18</v>
      </c>
    </row>
    <row r="31" spans="1:6" ht="10.5">
      <c r="A31" s="7" t="s">
        <v>10</v>
      </c>
      <c r="B31" s="7">
        <v>1</v>
      </c>
      <c r="C31" s="8">
        <v>589071.3477151223</v>
      </c>
      <c r="D31" s="8">
        <v>589071.3477151223</v>
      </c>
      <c r="E31" s="8">
        <v>311.971748738708</v>
      </c>
      <c r="F31" s="8">
        <v>4.596035791408306E-07</v>
      </c>
    </row>
    <row r="32" spans="1:6" ht="10.5">
      <c r="A32" s="7" t="s">
        <v>11</v>
      </c>
      <c r="B32" s="7">
        <v>7</v>
      </c>
      <c r="C32" s="8">
        <v>13217.541173766647</v>
      </c>
      <c r="D32" s="8">
        <v>1888.2201676809495</v>
      </c>
      <c r="E32" s="8"/>
      <c r="F32" s="8"/>
    </row>
    <row r="33" spans="1:6" ht="12" thickBot="1">
      <c r="A33" s="11" t="s">
        <v>12</v>
      </c>
      <c r="B33" s="11">
        <v>8</v>
      </c>
      <c r="C33" s="12">
        <v>602288.8888888889</v>
      </c>
      <c r="D33" s="12"/>
      <c r="E33" s="12"/>
      <c r="F33" s="12"/>
    </row>
    <row r="34" spans="8:9" ht="12" thickBot="1">
      <c r="H34" s="14"/>
      <c r="I34" s="14"/>
    </row>
    <row r="35" spans="1:9" ht="10.5">
      <c r="A35" s="13"/>
      <c r="B35" s="13" t="s">
        <v>19</v>
      </c>
      <c r="C35" s="13" t="s">
        <v>7</v>
      </c>
      <c r="D35" s="13" t="s">
        <v>20</v>
      </c>
      <c r="E35" s="13" t="s">
        <v>21</v>
      </c>
      <c r="F35" s="13" t="s">
        <v>22</v>
      </c>
      <c r="G35" s="13" t="s">
        <v>23</v>
      </c>
      <c r="H35" s="15"/>
      <c r="I35" s="15"/>
    </row>
    <row r="36" spans="1:9" ht="10.5">
      <c r="A36" s="7" t="s">
        <v>13</v>
      </c>
      <c r="B36" s="8">
        <v>123.23541661203566</v>
      </c>
      <c r="C36" s="8">
        <v>28.603693181247994</v>
      </c>
      <c r="D36" s="8">
        <v>4.308374300869173</v>
      </c>
      <c r="E36" s="8">
        <v>0.003530135412543032</v>
      </c>
      <c r="F36" s="8">
        <v>55.59847841689657</v>
      </c>
      <c r="G36" s="8">
        <v>190.87235480717476</v>
      </c>
      <c r="H36" s="8"/>
      <c r="I36" s="8"/>
    </row>
    <row r="37" spans="1:9" ht="12" thickBot="1">
      <c r="A37" s="11" t="s">
        <v>0</v>
      </c>
      <c r="B37" s="12">
        <v>20.221151369219594</v>
      </c>
      <c r="C37" s="12">
        <v>1.144849098561352</v>
      </c>
      <c r="D37" s="12">
        <v>17.662722008193075</v>
      </c>
      <c r="E37" s="12">
        <v>4.596035791408306E-07</v>
      </c>
      <c r="F37" s="12">
        <v>17.514015362988093</v>
      </c>
      <c r="G37" s="12">
        <v>22.928287375451095</v>
      </c>
      <c r="H37" s="8"/>
      <c r="I37" s="8"/>
    </row>
    <row r="38" spans="8:9" ht="12" thickBot="1">
      <c r="H38" s="14"/>
      <c r="I38" s="14"/>
    </row>
    <row r="39" spans="5:12" ht="12" thickTop="1">
      <c r="E39" s="35" t="s">
        <v>30</v>
      </c>
      <c r="F39" s="36"/>
      <c r="G39" s="36"/>
      <c r="H39" s="36"/>
      <c r="I39" s="36"/>
      <c r="J39" s="36"/>
      <c r="K39" s="36"/>
      <c r="L39" s="37"/>
    </row>
    <row r="40" spans="5:12" ht="10.5">
      <c r="E40" s="38" t="s">
        <v>41</v>
      </c>
      <c r="F40" s="14"/>
      <c r="G40" s="14"/>
      <c r="H40" s="14"/>
      <c r="I40" s="14"/>
      <c r="J40" s="14"/>
      <c r="K40" s="14"/>
      <c r="L40" s="39"/>
    </row>
    <row r="41" spans="1:12" ht="10.5">
      <c r="A41" s="2" t="s">
        <v>24</v>
      </c>
      <c r="E41" s="38" t="s">
        <v>31</v>
      </c>
      <c r="F41" s="14"/>
      <c r="G41" s="14"/>
      <c r="H41" s="47" t="s">
        <v>45</v>
      </c>
      <c r="I41" s="46">
        <f>TINV(0.05,7)</f>
        <v>2.3646225599804893</v>
      </c>
      <c r="J41" s="14"/>
      <c r="K41" s="14"/>
      <c r="L41" s="39"/>
    </row>
    <row r="42" spans="5:12" ht="10.5">
      <c r="E42" s="38"/>
      <c r="F42" s="14"/>
      <c r="G42" s="14"/>
      <c r="H42" s="14"/>
      <c r="I42" s="14"/>
      <c r="J42" s="14"/>
      <c r="K42" s="14"/>
      <c r="L42" s="39"/>
    </row>
    <row r="43" spans="5:12" ht="12" thickBot="1">
      <c r="E43" s="38"/>
      <c r="F43" s="14"/>
      <c r="G43" s="26" t="s">
        <v>38</v>
      </c>
      <c r="H43" s="27"/>
      <c r="I43" s="14"/>
      <c r="J43" s="28" t="s">
        <v>42</v>
      </c>
      <c r="K43" s="29"/>
      <c r="L43" s="39"/>
    </row>
    <row r="44" spans="1:12" ht="12" thickBot="1">
      <c r="A44" s="13" t="s">
        <v>25</v>
      </c>
      <c r="B44" s="13" t="s">
        <v>26</v>
      </c>
      <c r="C44" s="13" t="s">
        <v>27</v>
      </c>
      <c r="D44" s="16"/>
      <c r="E44" s="40" t="s">
        <v>32</v>
      </c>
      <c r="F44" s="30" t="s">
        <v>33</v>
      </c>
      <c r="G44" s="17" t="s">
        <v>39</v>
      </c>
      <c r="H44" s="17" t="s">
        <v>40</v>
      </c>
      <c r="I44" s="3"/>
      <c r="J44" s="18" t="s">
        <v>40</v>
      </c>
      <c r="K44" s="18" t="s">
        <v>39</v>
      </c>
      <c r="L44" s="39"/>
    </row>
    <row r="45" spans="1:12" ht="10.5">
      <c r="A45" s="7">
        <v>1</v>
      </c>
      <c r="B45" s="19">
        <v>438.68537797186127</v>
      </c>
      <c r="C45" s="19">
        <v>81.31462202813873</v>
      </c>
      <c r="E45" s="41">
        <f>$B$26*SQRT(1/$B$27+((A4-xbar)^2)/$A$17)</f>
        <v>16.383507186461337</v>
      </c>
      <c r="F45" s="31">
        <f>$B$26*SQRT(1+1/$B$27+((A4-xbar)^2)/$A$17)</f>
        <v>46.43963259339785</v>
      </c>
      <c r="G45" s="32">
        <f>B45-$I$41*E45</f>
        <v>399.9445672671523</v>
      </c>
      <c r="H45" s="32">
        <f>B45+$I$41*E45</f>
        <v>477.42618867657023</v>
      </c>
      <c r="I45" s="14"/>
      <c r="J45" s="33">
        <f>B45-$I$41*F45</f>
        <v>328.8731750643075</v>
      </c>
      <c r="K45" s="33">
        <f>B45+$I$41*F45</f>
        <v>548.4975808794151</v>
      </c>
      <c r="L45" s="39"/>
    </row>
    <row r="46" spans="1:12" ht="10.5">
      <c r="A46" s="7">
        <v>2</v>
      </c>
      <c r="B46" s="19">
        <v>665.1622733071208</v>
      </c>
      <c r="C46" s="19">
        <v>-55.16227330712081</v>
      </c>
      <c r="E46" s="41">
        <f aca="true" t="shared" si="0" ref="E46:E53">$B$26*SQRT(1/$B$27+((A5-xbar)^2)/$A$17)</f>
        <v>15.378268957211564</v>
      </c>
      <c r="F46" s="31">
        <f aca="true" t="shared" si="1" ref="F46:F53">$B$26*SQRT(1+1/$B$27+((A5-xbar)^2)/$A$17)</f>
        <v>46.09459104712056</v>
      </c>
      <c r="G46" s="32">
        <f aca="true" t="shared" si="2" ref="G46:G55">B46-$I$41*E46</f>
        <v>628.7984715974508</v>
      </c>
      <c r="H46" s="32">
        <f aca="true" t="shared" si="3" ref="H46:H55">B46+$I$41*E46</f>
        <v>701.5260750167909</v>
      </c>
      <c r="I46" s="14"/>
      <c r="J46" s="33">
        <f aca="true" t="shared" si="4" ref="J46:J55">B46-$I$41*F46</f>
        <v>556.1659634240249</v>
      </c>
      <c r="K46" s="33">
        <f aca="true" t="shared" si="5" ref="K46:K55">B46+$I$41*F46</f>
        <v>774.1585831902167</v>
      </c>
      <c r="L46" s="39"/>
    </row>
    <row r="47" spans="1:12" ht="10.5">
      <c r="A47" s="7">
        <v>3</v>
      </c>
      <c r="B47" s="19">
        <v>887.5949383685363</v>
      </c>
      <c r="C47" s="19">
        <v>-17.594938368536305</v>
      </c>
      <c r="E47" s="41">
        <f t="shared" si="0"/>
        <v>22.917265845565012</v>
      </c>
      <c r="F47" s="31">
        <f t="shared" si="1"/>
        <v>49.126583857594355</v>
      </c>
      <c r="G47" s="32">
        <f t="shared" si="2"/>
        <v>833.4042545370429</v>
      </c>
      <c r="H47" s="32">
        <f t="shared" si="3"/>
        <v>941.7856222000297</v>
      </c>
      <c r="I47" s="14"/>
      <c r="J47" s="33">
        <f t="shared" si="4"/>
        <v>771.4291098840954</v>
      </c>
      <c r="K47" s="33">
        <f t="shared" si="5"/>
        <v>1003.7607668529772</v>
      </c>
      <c r="L47" s="39"/>
    </row>
    <row r="48" spans="1:12" ht="10.5">
      <c r="A48" s="7">
        <v>4</v>
      </c>
      <c r="B48" s="19">
        <v>859.2853264516289</v>
      </c>
      <c r="C48" s="19">
        <v>-9.285326451628862</v>
      </c>
      <c r="E48" s="41">
        <f t="shared" si="0"/>
        <v>21.69886271895322</v>
      </c>
      <c r="F48" s="31">
        <f t="shared" si="1"/>
        <v>48.570163794009666</v>
      </c>
      <c r="G48" s="32">
        <f t="shared" si="2"/>
        <v>807.9757061404725</v>
      </c>
      <c r="H48" s="32">
        <f t="shared" si="3"/>
        <v>910.5949467627852</v>
      </c>
      <c r="I48" s="14"/>
      <c r="J48" s="33">
        <f t="shared" si="4"/>
        <v>744.4352214023661</v>
      </c>
      <c r="K48" s="33">
        <f t="shared" si="5"/>
        <v>974.1354315008916</v>
      </c>
      <c r="L48" s="39"/>
    </row>
    <row r="49" spans="1:12" ht="10.5">
      <c r="A49" s="7">
        <v>5</v>
      </c>
      <c r="B49" s="19">
        <v>841.0862902193313</v>
      </c>
      <c r="C49" s="19">
        <v>38.91370978066868</v>
      </c>
      <c r="E49" s="41">
        <f t="shared" si="0"/>
        <v>20.942964420382058</v>
      </c>
      <c r="F49" s="31">
        <f t="shared" si="1"/>
        <v>48.2372047945809</v>
      </c>
      <c r="G49" s="32">
        <f t="shared" si="2"/>
        <v>791.5640840780272</v>
      </c>
      <c r="H49" s="32">
        <f t="shared" si="3"/>
        <v>890.6084963606354</v>
      </c>
      <c r="I49" s="14"/>
      <c r="J49" s="33">
        <f t="shared" si="4"/>
        <v>727.0235075316663</v>
      </c>
      <c r="K49" s="33">
        <f t="shared" si="5"/>
        <v>955.1490729069964</v>
      </c>
      <c r="L49" s="39"/>
    </row>
    <row r="50" spans="1:12" ht="10.5">
      <c r="A50" s="7">
        <v>6</v>
      </c>
      <c r="B50" s="19">
        <v>499.3488320795201</v>
      </c>
      <c r="C50" s="19">
        <v>-9.348832079520093</v>
      </c>
      <c r="E50" s="41">
        <f t="shared" si="0"/>
        <v>15.08722670286828</v>
      </c>
      <c r="F50" s="31">
        <f t="shared" si="1"/>
        <v>45.99831059141946</v>
      </c>
      <c r="G50" s="32">
        <f t="shared" si="2"/>
        <v>463.6732354503777</v>
      </c>
      <c r="H50" s="32">
        <f t="shared" si="3"/>
        <v>535.0244287086625</v>
      </c>
      <c r="I50" s="14"/>
      <c r="J50" s="33">
        <f t="shared" si="4"/>
        <v>390.58018913406016</v>
      </c>
      <c r="K50" s="33">
        <f t="shared" si="5"/>
        <v>608.1174750249801</v>
      </c>
      <c r="L50" s="39"/>
    </row>
    <row r="51" spans="1:12" ht="10.5">
      <c r="A51" s="7">
        <v>7</v>
      </c>
      <c r="B51" s="19">
        <v>432.6190325610954</v>
      </c>
      <c r="C51" s="19">
        <v>17.380967438904577</v>
      </c>
      <c r="E51" s="41">
        <f t="shared" si="0"/>
        <v>16.54679335119742</v>
      </c>
      <c r="F51" s="31">
        <f t="shared" si="1"/>
        <v>46.49748958694631</v>
      </c>
      <c r="G51" s="32">
        <f t="shared" si="2"/>
        <v>393.49211170751886</v>
      </c>
      <c r="H51" s="32">
        <f t="shared" si="3"/>
        <v>471.745953414672</v>
      </c>
      <c r="I51" s="14"/>
      <c r="J51" s="33">
        <f t="shared" si="4"/>
        <v>322.6700197013443</v>
      </c>
      <c r="K51" s="33">
        <f t="shared" si="5"/>
        <v>542.5680454208466</v>
      </c>
      <c r="L51" s="39"/>
    </row>
    <row r="52" spans="1:12" ht="10.5">
      <c r="A52" s="7">
        <v>8</v>
      </c>
      <c r="B52" s="19">
        <v>282.98251242887045</v>
      </c>
      <c r="C52" s="19">
        <v>-32.98251242887045</v>
      </c>
      <c r="E52" s="41">
        <f t="shared" si="0"/>
        <v>21.93429035897422</v>
      </c>
      <c r="F52" s="31">
        <f t="shared" si="1"/>
        <v>48.67579748943759</v>
      </c>
      <c r="G52" s="32">
        <f t="shared" si="2"/>
        <v>231.11619460887746</v>
      </c>
      <c r="H52" s="32">
        <f t="shared" si="3"/>
        <v>334.84883024886346</v>
      </c>
      <c r="I52" s="14"/>
      <c r="J52" s="33">
        <f t="shared" si="4"/>
        <v>167.88262356030464</v>
      </c>
      <c r="K52" s="33">
        <f t="shared" si="5"/>
        <v>398.08240129743626</v>
      </c>
      <c r="L52" s="39"/>
    </row>
    <row r="53" spans="1:12" ht="12" thickBot="1">
      <c r="A53" s="11">
        <v>9</v>
      </c>
      <c r="B53" s="20">
        <v>123.23541661203566</v>
      </c>
      <c r="C53" s="20">
        <v>-13.235416612035664</v>
      </c>
      <c r="E53" s="41">
        <f t="shared" si="0"/>
        <v>29.340407798033443</v>
      </c>
      <c r="F53" s="31">
        <f t="shared" si="1"/>
        <v>52.431666933598926</v>
      </c>
      <c r="G53" s="32">
        <f t="shared" si="2"/>
        <v>53.85642641377831</v>
      </c>
      <c r="H53" s="32">
        <f t="shared" si="3"/>
        <v>192.61440681029302</v>
      </c>
      <c r="I53" s="14"/>
      <c r="J53" s="33">
        <f t="shared" si="4"/>
        <v>-0.7456858765354042</v>
      </c>
      <c r="K53" s="33">
        <f t="shared" si="5"/>
        <v>247.21651910060672</v>
      </c>
      <c r="L53" s="39"/>
    </row>
    <row r="54" spans="5:12" ht="10.5">
      <c r="E54" s="41"/>
      <c r="F54" s="31"/>
      <c r="G54" s="32"/>
      <c r="H54" s="32"/>
      <c r="I54" s="14"/>
      <c r="J54" s="33"/>
      <c r="K54" s="33"/>
      <c r="L54" s="39"/>
    </row>
    <row r="55" spans="1:12" ht="10.5">
      <c r="A55" s="2">
        <v>870</v>
      </c>
      <c r="B55" s="21">
        <f>Intercept+deg_days*D55</f>
        <v>932.0814713808195</v>
      </c>
      <c r="C55" s="22" t="s">
        <v>37</v>
      </c>
      <c r="D55" s="23">
        <v>40</v>
      </c>
      <c r="E55" s="42">
        <f>$B$26*SQRT(1/$B$27+((D55-xbar)^2)/$A$17)</f>
        <v>24.919975699299112</v>
      </c>
      <c r="F55" s="34">
        <f>$B$26*SQRT(1+1/$B$27+((D55-xbar)^2)/$A$17)</f>
        <v>50.09216861481052</v>
      </c>
      <c r="G55" s="32">
        <f t="shared" si="2"/>
        <v>873.1551346480912</v>
      </c>
      <c r="H55" s="32">
        <f t="shared" si="3"/>
        <v>991.0078081135478</v>
      </c>
      <c r="I55" s="14"/>
      <c r="J55" s="33">
        <f t="shared" si="4"/>
        <v>813.632399395892</v>
      </c>
      <c r="K55" s="33">
        <f t="shared" si="5"/>
        <v>1050.530543365747</v>
      </c>
      <c r="L55" s="39"/>
    </row>
    <row r="56" spans="5:12" ht="12" thickBot="1">
      <c r="E56" s="43"/>
      <c r="F56" s="44"/>
      <c r="G56" s="44"/>
      <c r="H56" s="44"/>
      <c r="I56" s="44"/>
      <c r="J56" s="44"/>
      <c r="K56" s="44"/>
      <c r="L56" s="45"/>
    </row>
    <row r="57" ht="12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2001-11-25T02:18:50Z</dcterms:created>
  <cp:category/>
  <cp:version/>
  <cp:contentType/>
  <cp:contentStatus/>
</cp:coreProperties>
</file>