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SheetTabs="0" xWindow="65516" yWindow="65516" windowWidth="12080" windowHeight="9380" activeTab="0"/>
  </bookViews>
  <sheets>
    <sheet name="1 way anova" sheetId="1" r:id="rId1"/>
  </sheets>
  <definedNames>
    <definedName name="m_1">'1 way anova'!$C$2</definedName>
    <definedName name="m_2">'1 way anova'!$D$2</definedName>
    <definedName name="m_3">'1 way anova'!$E$2</definedName>
    <definedName name="S_D">'1 way anova'!$C$3</definedName>
  </definedNames>
  <calcPr fullCalcOnLoad="1"/>
</workbook>
</file>

<file path=xl/sharedStrings.xml><?xml version="1.0" encoding="utf-8"?>
<sst xmlns="http://schemas.openxmlformats.org/spreadsheetml/2006/main" count="35" uniqueCount="33">
  <si>
    <t>m_1</t>
  </si>
  <si>
    <t>m_2</t>
  </si>
  <si>
    <t>m_3</t>
  </si>
  <si>
    <t>SS --- &gt;</t>
  </si>
  <si>
    <t>means</t>
  </si>
  <si>
    <t>deviations</t>
  </si>
  <si>
    <t>squares</t>
  </si>
  <si>
    <t>of</t>
  </si>
  <si>
    <t>these</t>
  </si>
  <si>
    <t>sums</t>
  </si>
  <si>
    <t>( Sum Sq / df )</t>
  </si>
  <si>
    <t>df  ---&gt;</t>
  </si>
  <si>
    <t>popln. Means</t>
  </si>
  <si>
    <t>sample data</t>
  </si>
  <si>
    <t>sample means:</t>
  </si>
  <si>
    <t>sample variances:</t>
  </si>
  <si>
    <t>from sample</t>
  </si>
  <si>
    <t>sample sizes (0 &lt;= n &lt;= 4)</t>
  </si>
  <si>
    <t>squares of these:</t>
  </si>
  <si>
    <t>n -1 (df) :</t>
  </si>
  <si>
    <t>(n-1) x Variance :</t>
  </si>
  <si>
    <t>n times these squares:</t>
  </si>
  <si>
    <t>Variation WITHIN Samples</t>
  </si>
  <si>
    <t>details of calculation of within-sample variances</t>
  </si>
  <si>
    <t>%</t>
  </si>
  <si>
    <t>%-ile</t>
  </si>
  <si>
    <t xml:space="preserve">s  --&gt;  </t>
  </si>
  <si>
    <t xml:space="preserve">Variation BETWEEN (i.e., AMONG) Sample MEANS </t>
  </si>
  <si>
    <t>New Data: F9 key</t>
  </si>
  <si>
    <t>modifiable parameters</t>
  </si>
  <si>
    <t>[ Common ] SD</t>
  </si>
  <si>
    <t>Mean Square</t>
  </si>
  <si>
    <t>jh 2001.02.04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</si>
</sst>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000000000"/>
    <numFmt numFmtId="174" formatCode="0.0000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b/>
      <sz val="12"/>
      <color indexed="11"/>
      <name val="Helv"/>
      <family val="0"/>
    </font>
    <font>
      <sz val="12"/>
      <color indexed="33"/>
      <name val="Helv"/>
      <family val="0"/>
    </font>
    <font>
      <sz val="12"/>
      <color indexed="10"/>
      <name val="Helv"/>
      <family val="0"/>
    </font>
    <font>
      <sz val="12"/>
      <color indexed="11"/>
      <name val="Helv"/>
      <family val="0"/>
    </font>
    <font>
      <sz val="12"/>
      <color indexed="12"/>
      <name val="Helv"/>
      <family val="0"/>
    </font>
    <font>
      <b/>
      <sz val="12"/>
      <name val="Symbol"/>
      <family val="0"/>
    </font>
    <font>
      <b/>
      <sz val="14"/>
      <name val="Symbol"/>
      <family val="0"/>
    </font>
    <font>
      <i/>
      <sz val="12"/>
      <name val="Helv"/>
      <family val="0"/>
    </font>
    <font>
      <u val="single"/>
      <sz val="12"/>
      <name val="Helv"/>
      <family val="0"/>
    </font>
    <font>
      <i/>
      <sz val="12"/>
      <color indexed="10"/>
      <name val="Helv"/>
      <family val="0"/>
    </font>
    <font>
      <i/>
      <sz val="12"/>
      <color indexed="11"/>
      <name val="Helv"/>
      <family val="0"/>
    </font>
    <font>
      <i/>
      <sz val="12"/>
      <color indexed="12"/>
      <name val="Helv"/>
      <family val="0"/>
    </font>
    <font>
      <sz val="12"/>
      <name val="Geneva"/>
      <family val="0"/>
    </font>
    <font>
      <sz val="12"/>
      <color indexed="10"/>
      <name val="Geneva"/>
      <family val="0"/>
    </font>
    <font>
      <sz val="12"/>
      <color indexed="11"/>
      <name val="Geneva"/>
      <family val="0"/>
    </font>
    <font>
      <sz val="12"/>
      <color indexed="12"/>
      <name val="Geneva"/>
      <family val="0"/>
    </font>
    <font>
      <sz val="10"/>
      <color indexed="10"/>
      <name val="Geneva"/>
      <family val="0"/>
    </font>
    <font>
      <sz val="10"/>
      <name val="Helv"/>
      <family val="0"/>
    </font>
    <font>
      <b/>
      <sz val="14"/>
      <color indexed="10"/>
      <name val="Helv"/>
      <family val="0"/>
    </font>
    <font>
      <b/>
      <sz val="14"/>
      <color indexed="11"/>
      <name val="Helv"/>
      <family val="0"/>
    </font>
    <font>
      <b/>
      <sz val="14"/>
      <color indexed="12"/>
      <name val="Helv"/>
      <family val="0"/>
    </font>
    <font>
      <b/>
      <sz val="18"/>
      <color indexed="10"/>
      <name val="Symbol"/>
      <family val="0"/>
    </font>
    <font>
      <b/>
      <sz val="18"/>
      <color indexed="11"/>
      <name val="Symbol"/>
      <family val="0"/>
    </font>
    <font>
      <b/>
      <sz val="18"/>
      <color indexed="12"/>
      <name val="Symbol"/>
      <family val="0"/>
    </font>
    <font>
      <b/>
      <sz val="12"/>
      <color indexed="53"/>
      <name val="Helv"/>
      <family val="0"/>
    </font>
    <font>
      <b/>
      <sz val="9"/>
      <color indexed="52"/>
      <name val="Helv"/>
      <family val="0"/>
    </font>
    <font>
      <b/>
      <sz val="12"/>
      <color indexed="52"/>
      <name val="Helv"/>
      <family val="0"/>
    </font>
    <font>
      <b/>
      <u val="single"/>
      <sz val="12"/>
      <color indexed="53"/>
      <name val="Helv"/>
      <family val="0"/>
    </font>
    <font>
      <b/>
      <u val="single"/>
      <sz val="10"/>
      <color indexed="52"/>
      <name val="Helv"/>
      <family val="0"/>
    </font>
    <font>
      <sz val="12"/>
      <color indexed="9"/>
      <name val="Helv"/>
      <family val="0"/>
    </font>
    <font>
      <b/>
      <sz val="12"/>
      <color indexed="8"/>
      <name val="Helv"/>
      <family val="0"/>
    </font>
    <font>
      <b/>
      <u val="single"/>
      <sz val="12"/>
      <name val="Helv"/>
      <family val="0"/>
    </font>
    <font>
      <sz val="9"/>
      <name val="Geneva"/>
      <family val="0"/>
    </font>
    <font>
      <u val="single"/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lef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2" fontId="9" fillId="0" borderId="0" xfId="0" applyNumberFormat="1" applyFont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11" fillId="0" borderId="0" xfId="0" applyNumberFormat="1" applyFont="1" applyAlignment="1" applyProtection="1">
      <alignment horizontal="center"/>
      <protection/>
    </xf>
    <xf numFmtId="172" fontId="9" fillId="0" borderId="0" xfId="0" applyNumberFormat="1" applyFont="1" applyAlignment="1" applyProtection="1">
      <alignment horizontal="center"/>
      <protection/>
    </xf>
    <xf numFmtId="172" fontId="10" fillId="0" borderId="0" xfId="0" applyNumberFormat="1" applyFont="1" applyAlignment="1" applyProtection="1">
      <alignment horizontal="center"/>
      <protection/>
    </xf>
    <xf numFmtId="172" fontId="11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1" fontId="9" fillId="0" borderId="0" xfId="0" applyNumberFormat="1" applyFont="1" applyAlignment="1" applyProtection="1">
      <alignment horizontal="center"/>
      <protection/>
    </xf>
    <xf numFmtId="1" fontId="10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172" fontId="5" fillId="0" borderId="0" xfId="0" applyNumberFormat="1" applyFont="1" applyAlignment="1" applyProtection="1">
      <alignment horizontal="center"/>
      <protection/>
    </xf>
    <xf numFmtId="172" fontId="16" fillId="0" borderId="0" xfId="0" applyNumberFormat="1" applyFont="1" applyAlignment="1" applyProtection="1">
      <alignment horizontal="center"/>
      <protection/>
    </xf>
    <xf numFmtId="172" fontId="17" fillId="0" borderId="0" xfId="0" applyNumberFormat="1" applyFont="1" applyAlignment="1" applyProtection="1">
      <alignment horizontal="center"/>
      <protection/>
    </xf>
    <xf numFmtId="172" fontId="18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left"/>
      <protection/>
    </xf>
    <xf numFmtId="172" fontId="5" fillId="0" borderId="0" xfId="0" applyNumberFormat="1" applyFont="1" applyBorder="1" applyAlignment="1" applyProtection="1">
      <alignment horizontal="left"/>
      <protection/>
    </xf>
    <xf numFmtId="172" fontId="5" fillId="0" borderId="0" xfId="0" applyNumberFormat="1" applyFont="1" applyAlignment="1" applyProtection="1">
      <alignment horizontal="left"/>
      <protection/>
    </xf>
    <xf numFmtId="2" fontId="16" fillId="0" borderId="0" xfId="0" applyNumberFormat="1" applyFont="1" applyAlignment="1" applyProtection="1">
      <alignment horizontal="center"/>
      <protection/>
    </xf>
    <xf numFmtId="2" fontId="17" fillId="0" borderId="0" xfId="0" applyNumberFormat="1" applyFont="1" applyAlignment="1" applyProtection="1">
      <alignment horizontal="center"/>
      <protection/>
    </xf>
    <xf numFmtId="2" fontId="18" fillId="0" borderId="0" xfId="0" applyNumberFormat="1" applyFont="1" applyAlignment="1" applyProtection="1">
      <alignment horizontal="center"/>
      <protection/>
    </xf>
    <xf numFmtId="0" fontId="5" fillId="0" borderId="1" xfId="0" applyFont="1" applyBorder="1" applyAlignment="1" applyProtection="1">
      <alignment horizontal="left"/>
      <protection/>
    </xf>
    <xf numFmtId="1" fontId="16" fillId="0" borderId="2" xfId="0" applyNumberFormat="1" applyFont="1" applyBorder="1" applyAlignment="1" applyProtection="1">
      <alignment horizontal="center"/>
      <protection/>
    </xf>
    <xf numFmtId="1" fontId="17" fillId="0" borderId="1" xfId="0" applyNumberFormat="1" applyFont="1" applyBorder="1" applyAlignment="1" applyProtection="1">
      <alignment horizontal="center"/>
      <protection/>
    </xf>
    <xf numFmtId="1" fontId="18" fillId="0" borderId="3" xfId="0" applyNumberFormat="1" applyFont="1" applyBorder="1" applyAlignment="1" applyProtection="1">
      <alignment horizontal="center"/>
      <protection/>
    </xf>
    <xf numFmtId="1" fontId="16" fillId="0" borderId="4" xfId="0" applyNumberFormat="1" applyFont="1" applyBorder="1" applyAlignment="1" applyProtection="1">
      <alignment horizontal="center"/>
      <protection/>
    </xf>
    <xf numFmtId="1" fontId="17" fillId="0" borderId="0" xfId="0" applyNumberFormat="1" applyFont="1" applyBorder="1" applyAlignment="1" applyProtection="1">
      <alignment horizontal="center"/>
      <protection/>
    </xf>
    <xf numFmtId="1" fontId="18" fillId="0" borderId="5" xfId="0" applyNumberFormat="1" applyFont="1" applyBorder="1" applyAlignment="1" applyProtection="1">
      <alignment horizontal="center"/>
      <protection/>
    </xf>
    <xf numFmtId="1" fontId="16" fillId="0" borderId="6" xfId="0" applyNumberFormat="1" applyFont="1" applyBorder="1" applyAlignment="1" applyProtection="1">
      <alignment horizontal="center"/>
      <protection/>
    </xf>
    <xf numFmtId="1" fontId="17" fillId="0" borderId="7" xfId="0" applyNumberFormat="1" applyFont="1" applyBorder="1" applyAlignment="1" applyProtection="1">
      <alignment horizontal="center"/>
      <protection/>
    </xf>
    <xf numFmtId="1" fontId="18" fillId="0" borderId="8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2" fontId="9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2" fontId="31" fillId="0" borderId="0" xfId="0" applyNumberFormat="1" applyFont="1" applyAlignment="1" applyProtection="1">
      <alignment/>
      <protection/>
    </xf>
    <xf numFmtId="172" fontId="14" fillId="0" borderId="0" xfId="0" applyNumberFormat="1" applyFont="1" applyBorder="1" applyAlignment="1" applyProtection="1">
      <alignment horizontal="right"/>
      <protection/>
    </xf>
    <xf numFmtId="2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2" fontId="9" fillId="0" borderId="1" xfId="0" applyNumberFormat="1" applyFont="1" applyBorder="1" applyAlignment="1" applyProtection="1">
      <alignment horizontal="center"/>
      <protection/>
    </xf>
    <xf numFmtId="2" fontId="24" fillId="0" borderId="1" xfId="0" applyNumberFormat="1" applyFont="1" applyBorder="1" applyAlignment="1" applyProtection="1">
      <alignment horizontal="center"/>
      <protection/>
    </xf>
    <xf numFmtId="2" fontId="24" fillId="0" borderId="1" xfId="0" applyNumberFormat="1" applyFont="1" applyBorder="1" applyAlignment="1" applyProtection="1">
      <alignment horizontal="right"/>
      <protection/>
    </xf>
    <xf numFmtId="172" fontId="9" fillId="0" borderId="2" xfId="0" applyNumberFormat="1" applyFont="1" applyBorder="1" applyAlignment="1" applyProtection="1">
      <alignment horizontal="center"/>
      <protection/>
    </xf>
    <xf numFmtId="172" fontId="10" fillId="0" borderId="1" xfId="0" applyNumberFormat="1" applyFont="1" applyBorder="1" applyAlignment="1" applyProtection="1">
      <alignment horizontal="center"/>
      <protection/>
    </xf>
    <xf numFmtId="172" fontId="11" fillId="0" borderId="3" xfId="0" applyNumberFormat="1" applyFont="1" applyBorder="1" applyAlignment="1" applyProtection="1">
      <alignment horizontal="center"/>
      <protection/>
    </xf>
    <xf numFmtId="172" fontId="9" fillId="0" borderId="4" xfId="0" applyNumberFormat="1" applyFont="1" applyBorder="1" applyAlignment="1" applyProtection="1">
      <alignment horizontal="center"/>
      <protection/>
    </xf>
    <xf numFmtId="172" fontId="10" fillId="0" borderId="0" xfId="0" applyNumberFormat="1" applyFont="1" applyBorder="1" applyAlignment="1" applyProtection="1">
      <alignment horizontal="center"/>
      <protection/>
    </xf>
    <xf numFmtId="172" fontId="11" fillId="0" borderId="5" xfId="0" applyNumberFormat="1" applyFont="1" applyBorder="1" applyAlignment="1" applyProtection="1">
      <alignment horizontal="center"/>
      <protection/>
    </xf>
    <xf numFmtId="172" fontId="9" fillId="0" borderId="6" xfId="0" applyNumberFormat="1" applyFont="1" applyBorder="1" applyAlignment="1" applyProtection="1">
      <alignment horizontal="center"/>
      <protection/>
    </xf>
    <xf numFmtId="172" fontId="10" fillId="0" borderId="7" xfId="0" applyNumberFormat="1" applyFont="1" applyBorder="1" applyAlignment="1" applyProtection="1">
      <alignment horizontal="center"/>
      <protection/>
    </xf>
    <xf numFmtId="172" fontId="11" fillId="0" borderId="8" xfId="0" applyNumberFormat="1" applyFont="1" applyBorder="1" applyAlignment="1" applyProtection="1">
      <alignment horizontal="center"/>
      <protection/>
    </xf>
    <xf numFmtId="2" fontId="34" fillId="0" borderId="0" xfId="0" applyNumberFormat="1" applyFont="1" applyAlignment="1" applyProtection="1">
      <alignment horizontal="center"/>
      <protection/>
    </xf>
    <xf numFmtId="2" fontId="31" fillId="0" borderId="0" xfId="0" applyNumberFormat="1" applyFont="1" applyAlignment="1" applyProtection="1">
      <alignment horizontal="left"/>
      <protection/>
    </xf>
    <xf numFmtId="10" fontId="31" fillId="0" borderId="0" xfId="0" applyNumberFormat="1" applyFont="1" applyAlignment="1" applyProtection="1">
      <alignment horizontal="center"/>
      <protection/>
    </xf>
    <xf numFmtId="172" fontId="33" fillId="0" borderId="0" xfId="0" applyNumberFormat="1" applyFont="1" applyAlignment="1" applyProtection="1">
      <alignment horizontal="center"/>
      <protection/>
    </xf>
    <xf numFmtId="2" fontId="33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 horizontal="center"/>
      <protection/>
    </xf>
    <xf numFmtId="0" fontId="36" fillId="0" borderId="1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left"/>
      <protection/>
    </xf>
    <xf numFmtId="0" fontId="37" fillId="2" borderId="0" xfId="0" applyFont="1" applyFill="1" applyAlignment="1" applyProtection="1">
      <alignment horizontal="left"/>
      <protection/>
    </xf>
    <xf numFmtId="0" fontId="4" fillId="2" borderId="7" xfId="0" applyFont="1" applyFill="1" applyBorder="1" applyAlignment="1" applyProtection="1">
      <alignment horizontal="left"/>
      <protection/>
    </xf>
    <xf numFmtId="0" fontId="13" fillId="2" borderId="8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15" fillId="2" borderId="0" xfId="0" applyFont="1" applyFill="1" applyAlignment="1" applyProtection="1">
      <alignment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" fontId="10" fillId="0" borderId="10" xfId="0" applyNumberFormat="1" applyFont="1" applyBorder="1" applyAlignment="1" applyProtection="1">
      <alignment horizontal="center"/>
      <protection/>
    </xf>
    <xf numFmtId="2" fontId="9" fillId="0" borderId="10" xfId="0" applyNumberFormat="1" applyFont="1" applyBorder="1" applyAlignment="1" applyProtection="1">
      <alignment horizontal="center"/>
      <protection/>
    </xf>
    <xf numFmtId="2" fontId="10" fillId="0" borderId="10" xfId="0" applyNumberFormat="1" applyFont="1" applyBorder="1" applyAlignment="1" applyProtection="1">
      <alignment horizontal="center"/>
      <protection/>
    </xf>
    <xf numFmtId="0" fontId="28" fillId="0" borderId="2" xfId="0" applyFont="1" applyBorder="1" applyAlignment="1" applyProtection="1">
      <alignment horizontal="center"/>
      <protection/>
    </xf>
    <xf numFmtId="0" fontId="29" fillId="0" borderId="1" xfId="0" applyFont="1" applyBorder="1" applyAlignment="1" applyProtection="1">
      <alignment horizontal="center"/>
      <protection/>
    </xf>
    <xf numFmtId="0" fontId="30" fillId="0" borderId="3" xfId="0" applyFont="1" applyBorder="1" applyAlignment="1" applyProtection="1">
      <alignment horizontal="center"/>
      <protection/>
    </xf>
    <xf numFmtId="0" fontId="26" fillId="3" borderId="10" xfId="0" applyFont="1" applyFill="1" applyBorder="1" applyAlignment="1" applyProtection="1">
      <alignment horizontal="center"/>
      <protection/>
    </xf>
    <xf numFmtId="0" fontId="27" fillId="3" borderId="11" xfId="0" applyFont="1" applyFill="1" applyBorder="1" applyAlignment="1" applyProtection="1">
      <alignment horizontal="center"/>
      <protection/>
    </xf>
    <xf numFmtId="1" fontId="11" fillId="0" borderId="11" xfId="0" applyNumberFormat="1" applyFont="1" applyBorder="1" applyAlignment="1" applyProtection="1">
      <alignment horizontal="center"/>
      <protection/>
    </xf>
    <xf numFmtId="2" fontId="11" fillId="0" borderId="11" xfId="0" applyNumberFormat="1" applyFont="1" applyBorder="1" applyAlignment="1" applyProtection="1">
      <alignment horizontal="center"/>
      <protection/>
    </xf>
    <xf numFmtId="0" fontId="5" fillId="4" borderId="9" xfId="0" applyFont="1" applyFill="1" applyBorder="1" applyAlignment="1" applyProtection="1">
      <alignment horizontal="center"/>
      <protection/>
    </xf>
    <xf numFmtId="0" fontId="5" fillId="4" borderId="10" xfId="0" applyFont="1" applyFill="1" applyBorder="1" applyAlignment="1" applyProtection="1">
      <alignment horizontal="center"/>
      <protection/>
    </xf>
    <xf numFmtId="2" fontId="9" fillId="4" borderId="10" xfId="0" applyNumberFormat="1" applyFont="1" applyFill="1" applyBorder="1" applyAlignment="1" applyProtection="1">
      <alignment horizontal="center"/>
      <protection/>
    </xf>
    <xf numFmtId="2" fontId="24" fillId="4" borderId="10" xfId="0" applyNumberFormat="1" applyFont="1" applyFill="1" applyBorder="1" applyAlignment="1" applyProtection="1">
      <alignment horizontal="center"/>
      <protection/>
    </xf>
    <xf numFmtId="2" fontId="24" fillId="4" borderId="10" xfId="0" applyNumberFormat="1" applyFont="1" applyFill="1" applyBorder="1" applyAlignment="1" applyProtection="1">
      <alignment horizontal="right"/>
      <protection/>
    </xf>
    <xf numFmtId="0" fontId="5" fillId="4" borderId="12" xfId="0" applyFont="1" applyFill="1" applyBorder="1" applyAlignment="1" applyProtection="1">
      <alignment horizontal="right"/>
      <protection/>
    </xf>
    <xf numFmtId="0" fontId="5" fillId="4" borderId="13" xfId="0" applyFont="1" applyFill="1" applyBorder="1" applyAlignment="1" applyProtection="1">
      <alignment horizontal="right"/>
      <protection/>
    </xf>
    <xf numFmtId="172" fontId="5" fillId="4" borderId="13" xfId="0" applyNumberFormat="1" applyFont="1" applyFill="1" applyBorder="1" applyAlignment="1" applyProtection="1">
      <alignment horizontal="right"/>
      <protection/>
    </xf>
    <xf numFmtId="1" fontId="5" fillId="4" borderId="13" xfId="0" applyNumberFormat="1" applyFont="1" applyFill="1" applyBorder="1" applyAlignment="1" applyProtection="1">
      <alignment horizontal="left"/>
      <protection/>
    </xf>
    <xf numFmtId="0" fontId="5" fillId="4" borderId="13" xfId="0" applyFont="1" applyFill="1" applyBorder="1" applyAlignment="1" applyProtection="1">
      <alignment/>
      <protection/>
    </xf>
    <xf numFmtId="2" fontId="5" fillId="4" borderId="13" xfId="0" applyNumberFormat="1" applyFont="1" applyFill="1" applyBorder="1" applyAlignment="1" applyProtection="1">
      <alignment/>
      <protection/>
    </xf>
    <xf numFmtId="0" fontId="5" fillId="4" borderId="14" xfId="0" applyFont="1" applyFill="1" applyBorder="1" applyAlignment="1" applyProtection="1">
      <alignment/>
      <protection/>
    </xf>
    <xf numFmtId="0" fontId="38" fillId="2" borderId="0" xfId="0" applyFont="1" applyFill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4" fillId="2" borderId="1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5" fillId="0" borderId="6" xfId="0" applyFont="1" applyBorder="1" applyAlignment="1" applyProtection="1">
      <alignment horizontal="right"/>
      <protection/>
    </xf>
    <xf numFmtId="172" fontId="15" fillId="0" borderId="7" xfId="0" applyNumberFormat="1" applyFont="1" applyBorder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right"/>
      <protection/>
    </xf>
    <xf numFmtId="172" fontId="15" fillId="0" borderId="0" xfId="0" applyNumberFormat="1" applyFont="1" applyAlignment="1" applyProtection="1">
      <alignment horizontal="right"/>
      <protection/>
    </xf>
    <xf numFmtId="172" fontId="5" fillId="0" borderId="0" xfId="0" applyNumberFormat="1" applyFont="1" applyAlignment="1" applyProtection="1">
      <alignment horizontal="right"/>
      <protection/>
    </xf>
    <xf numFmtId="2" fontId="1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2" fontId="24" fillId="4" borderId="10" xfId="0" applyNumberFormat="1" applyFont="1" applyFill="1" applyBorder="1" applyAlignment="1" applyProtection="1">
      <alignment horizontal="left"/>
      <protection/>
    </xf>
    <xf numFmtId="2" fontId="5" fillId="4" borderId="10" xfId="0" applyNumberFormat="1" applyFont="1" applyFill="1" applyBorder="1" applyAlignment="1" applyProtection="1">
      <alignment horizontal="center"/>
      <protection/>
    </xf>
    <xf numFmtId="2" fontId="24" fillId="0" borderId="1" xfId="0" applyNumberFormat="1" applyFont="1" applyBorder="1" applyAlignment="1" applyProtection="1">
      <alignment horizontal="left"/>
      <protection/>
    </xf>
    <xf numFmtId="2" fontId="5" fillId="0" borderId="1" xfId="0" applyNumberFormat="1" applyFont="1" applyBorder="1" applyAlignment="1" applyProtection="1">
      <alignment horizontal="center"/>
      <protection/>
    </xf>
    <xf numFmtId="2" fontId="31" fillId="0" borderId="1" xfId="0" applyNumberFormat="1" applyFont="1" applyBorder="1" applyAlignment="1" applyProtection="1">
      <alignment horizontal="center"/>
      <protection/>
    </xf>
    <xf numFmtId="2" fontId="32" fillId="0" borderId="0" xfId="0" applyNumberFormat="1" applyFont="1" applyBorder="1" applyAlignment="1" applyProtection="1">
      <alignment horizontal="left"/>
      <protection/>
    </xf>
    <xf numFmtId="2" fontId="31" fillId="0" borderId="0" xfId="0" applyNumberFormat="1" applyFont="1" applyBorder="1" applyAlignment="1" applyProtection="1">
      <alignment horizontal="left"/>
      <protection/>
    </xf>
    <xf numFmtId="2" fontId="31" fillId="0" borderId="0" xfId="0" applyNumberFormat="1" applyFont="1" applyBorder="1" applyAlignment="1" applyProtection="1">
      <alignment horizontal="center"/>
      <protection/>
    </xf>
    <xf numFmtId="2" fontId="33" fillId="0" borderId="0" xfId="0" applyNumberFormat="1" applyFont="1" applyAlignment="1" applyProtection="1">
      <alignment horizontal="center"/>
      <protection/>
    </xf>
    <xf numFmtId="2" fontId="35" fillId="0" borderId="0" xfId="0" applyNumberFormat="1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2" fontId="20" fillId="0" borderId="2" xfId="0" applyNumberFormat="1" applyFont="1" applyBorder="1" applyAlignment="1" applyProtection="1">
      <alignment horizontal="center"/>
      <protection/>
    </xf>
    <xf numFmtId="2" fontId="21" fillId="0" borderId="1" xfId="0" applyNumberFormat="1" applyFont="1" applyBorder="1" applyAlignment="1" applyProtection="1">
      <alignment horizontal="center"/>
      <protection/>
    </xf>
    <xf numFmtId="2" fontId="22" fillId="0" borderId="3" xfId="0" applyNumberFormat="1" applyFont="1" applyBorder="1" applyAlignment="1" applyProtection="1">
      <alignment horizontal="center"/>
      <protection/>
    </xf>
    <xf numFmtId="2" fontId="20" fillId="0" borderId="4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2" fontId="22" fillId="0" borderId="5" xfId="0" applyNumberFormat="1" applyFont="1" applyBorder="1" applyAlignment="1" applyProtection="1">
      <alignment horizontal="center"/>
      <protection/>
    </xf>
    <xf numFmtId="2" fontId="20" fillId="0" borderId="6" xfId="0" applyNumberFormat="1" applyFont="1" applyBorder="1" applyAlignment="1" applyProtection="1">
      <alignment horizontal="center"/>
      <protection/>
    </xf>
    <xf numFmtId="2" fontId="21" fillId="0" borderId="7" xfId="0" applyNumberFormat="1" applyFont="1" applyBorder="1" applyAlignment="1" applyProtection="1">
      <alignment horizontal="center"/>
      <protection/>
    </xf>
    <xf numFmtId="2" fontId="22" fillId="0" borderId="8" xfId="0" applyNumberFormat="1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2" fontId="20" fillId="0" borderId="0" xfId="0" applyNumberFormat="1" applyFont="1" applyAlignment="1" applyProtection="1">
      <alignment horizontal="center"/>
      <protection/>
    </xf>
    <xf numFmtId="2" fontId="21" fillId="0" borderId="0" xfId="0" applyNumberFormat="1" applyFont="1" applyAlignment="1" applyProtection="1">
      <alignment horizontal="center"/>
      <protection/>
    </xf>
    <xf numFmtId="2" fontId="22" fillId="0" borderId="0" xfId="0" applyNumberFormat="1" applyFont="1" applyAlignment="1" applyProtection="1">
      <alignment horizontal="center"/>
      <protection/>
    </xf>
    <xf numFmtId="0" fontId="39" fillId="0" borderId="1" xfId="0" applyFont="1" applyBorder="1" applyAlignment="1" applyProtection="1">
      <alignment/>
      <protection/>
    </xf>
    <xf numFmtId="0" fontId="25" fillId="2" borderId="6" xfId="0" applyFont="1" applyFill="1" applyBorder="1" applyAlignment="1" applyProtection="1">
      <alignment horizontal="center"/>
      <protection locked="0"/>
    </xf>
    <xf numFmtId="0" fontId="26" fillId="2" borderId="7" xfId="0" applyFont="1" applyFill="1" applyBorder="1" applyAlignment="1" applyProtection="1">
      <alignment horizontal="center"/>
      <protection locked="0"/>
    </xf>
    <xf numFmtId="0" fontId="27" fillId="2" borderId="8" xfId="0" applyFont="1" applyFill="1" applyBorder="1" applyAlignment="1" applyProtection="1">
      <alignment horizontal="center"/>
      <protection locked="0"/>
    </xf>
    <xf numFmtId="0" fontId="25" fillId="2" borderId="9" xfId="0" applyFont="1" applyFill="1" applyBorder="1" applyAlignment="1" applyProtection="1">
      <alignment horizontal="center"/>
      <protection locked="0"/>
    </xf>
    <xf numFmtId="0" fontId="26" fillId="2" borderId="10" xfId="0" applyFont="1" applyFill="1" applyBorder="1" applyAlignment="1" applyProtection="1">
      <alignment horizontal="center"/>
      <protection locked="0"/>
    </xf>
    <xf numFmtId="0" fontId="27" fillId="2" borderId="11" xfId="0" applyFont="1" applyFill="1" applyBorder="1" applyAlignment="1" applyProtection="1">
      <alignment horizontal="center"/>
      <protection locked="0"/>
    </xf>
    <xf numFmtId="172" fontId="15" fillId="4" borderId="0" xfId="0" applyNumberFormat="1" applyFont="1" applyFill="1" applyAlignment="1" applyProtection="1">
      <alignment horizontal="right"/>
      <protection/>
    </xf>
    <xf numFmtId="2" fontId="40" fillId="4" borderId="0" xfId="0" applyNumberFormat="1" applyFont="1" applyFill="1" applyBorder="1" applyAlignment="1" applyProtection="1">
      <alignment horizontal="left"/>
      <protection/>
    </xf>
    <xf numFmtId="0" fontId="5" fillId="4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5" fillId="4" borderId="9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172" fontId="9" fillId="4" borderId="10" xfId="0" applyNumberFormat="1" applyFont="1" applyFill="1" applyBorder="1" applyAlignment="1" applyProtection="1">
      <alignment horizontal="center"/>
      <protection/>
    </xf>
    <xf numFmtId="172" fontId="10" fillId="4" borderId="10" xfId="0" applyNumberFormat="1" applyFont="1" applyFill="1" applyBorder="1" applyAlignment="1" applyProtection="1">
      <alignment horizontal="center"/>
      <protection/>
    </xf>
    <xf numFmtId="172" fontId="11" fillId="4" borderId="10" xfId="0" applyNumberFormat="1" applyFont="1" applyFill="1" applyBorder="1" applyAlignment="1" applyProtection="1">
      <alignment horizontal="center"/>
      <protection/>
    </xf>
    <xf numFmtId="2" fontId="5" fillId="4" borderId="10" xfId="0" applyNumberFormat="1" applyFont="1" applyFill="1" applyBorder="1" applyAlignment="1" applyProtection="1">
      <alignment/>
      <protection/>
    </xf>
    <xf numFmtId="0" fontId="0" fillId="4" borderId="1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showRowColHeaders="0" tabSelected="1" workbookViewId="0" topLeftCell="A1">
      <selection activeCell="C2" sqref="C2"/>
    </sheetView>
  </sheetViews>
  <sheetFormatPr defaultColWidth="11.00390625" defaultRowHeight="12.75"/>
  <cols>
    <col min="1" max="1" width="13.875" style="0" customWidth="1"/>
    <col min="2" max="2" width="8.25390625" style="0" customWidth="1"/>
    <col min="3" max="3" width="8.125" style="0" customWidth="1"/>
    <col min="4" max="4" width="7.625" style="0" customWidth="1"/>
    <col min="5" max="5" width="8.125" style="0" customWidth="1"/>
    <col min="6" max="6" width="7.375" style="0" customWidth="1"/>
    <col min="7" max="7" width="15.375" style="0" customWidth="1"/>
    <col min="8" max="8" width="12.875" style="0" customWidth="1"/>
    <col min="9" max="9" width="1.25" style="0" customWidth="1"/>
    <col min="10" max="10" width="3.625" style="0" customWidth="1"/>
    <col min="11" max="11" width="9.875" style="0" customWidth="1"/>
    <col min="12" max="12" width="7.25390625" style="1" customWidth="1"/>
    <col min="13" max="13" width="7.00390625" style="0" customWidth="1"/>
    <col min="14" max="14" width="11.625" style="0" customWidth="1"/>
    <col min="15" max="15" width="13.25390625" style="0" customWidth="1"/>
    <col min="16" max="16384" width="12.375" style="0" customWidth="1"/>
  </cols>
  <sheetData>
    <row r="1" spans="1:14" ht="27" customHeight="1">
      <c r="A1" s="117" t="s">
        <v>29</v>
      </c>
      <c r="B1" s="91"/>
      <c r="C1" s="98" t="s">
        <v>0</v>
      </c>
      <c r="D1" s="99" t="s">
        <v>1</v>
      </c>
      <c r="E1" s="100" t="s">
        <v>2</v>
      </c>
      <c r="F1" s="57"/>
      <c r="G1" s="118"/>
      <c r="H1" s="6"/>
      <c r="I1" s="110"/>
      <c r="J1" s="11"/>
      <c r="K1" s="12"/>
      <c r="L1" s="33"/>
      <c r="M1" s="31"/>
      <c r="N1" s="30"/>
    </row>
    <row r="2" spans="1:14" ht="27" customHeight="1">
      <c r="A2" s="86" t="s">
        <v>12</v>
      </c>
      <c r="B2" s="13"/>
      <c r="C2" s="157">
        <v>10</v>
      </c>
      <c r="D2" s="158">
        <v>10</v>
      </c>
      <c r="E2" s="159">
        <v>10</v>
      </c>
      <c r="F2" s="57"/>
      <c r="G2" s="119" t="s">
        <v>28</v>
      </c>
      <c r="H2" s="120"/>
      <c r="I2" s="111"/>
      <c r="J2" s="34"/>
      <c r="K2" s="11"/>
      <c r="L2" s="33"/>
      <c r="M2" s="31"/>
      <c r="N2" s="30"/>
    </row>
    <row r="3" spans="1:14" ht="27" customHeight="1">
      <c r="A3" s="87" t="s">
        <v>30</v>
      </c>
      <c r="B3" s="88" t="s">
        <v>26</v>
      </c>
      <c r="C3" s="160">
        <v>4</v>
      </c>
      <c r="D3" s="101" t="str">
        <f>"[ "&amp;C3&amp;" ]"</f>
        <v>[ 4 ]</v>
      </c>
      <c r="E3" s="102" t="str">
        <f>"[ "&amp;C3&amp;" ]"</f>
        <v>[ 4 ]</v>
      </c>
      <c r="F3" s="121"/>
      <c r="G3" s="57"/>
      <c r="H3" s="41"/>
      <c r="I3" s="111"/>
      <c r="J3" s="40"/>
      <c r="K3" s="40"/>
      <c r="L3" s="33"/>
      <c r="M3" s="31"/>
      <c r="N3" s="30"/>
    </row>
    <row r="4" spans="1:14" ht="15.75" customHeight="1">
      <c r="A4" s="89" t="s">
        <v>17</v>
      </c>
      <c r="B4" s="90"/>
      <c r="C4" s="160">
        <v>3</v>
      </c>
      <c r="D4" s="161">
        <v>3</v>
      </c>
      <c r="E4" s="162">
        <v>3</v>
      </c>
      <c r="F4" s="122">
        <f>SUM(C4:E4)</f>
        <v>9</v>
      </c>
      <c r="G4" s="85" t="str">
        <f>"&lt;-- total [ "&amp;C4&amp;" + "&amp;D4&amp;" + "&amp;E4&amp;" ];   total df: "&amp;(F4-1)</f>
        <v>&lt;-- total [ 3 + 3 + 3 ];   total df: 8</v>
      </c>
      <c r="H4" s="123"/>
      <c r="I4" s="112"/>
      <c r="J4" s="40"/>
      <c r="K4" s="40"/>
      <c r="L4" s="33"/>
      <c r="M4" s="31"/>
      <c r="N4" s="30"/>
    </row>
    <row r="5" spans="1:12" ht="15.75" customHeight="1">
      <c r="A5" s="47" t="s">
        <v>13</v>
      </c>
      <c r="B5" s="84">
        <v>1</v>
      </c>
      <c r="C5" s="48">
        <f ca="1">IF($B5&lt;=$C$4,ROUND(m_1+NORMINV(RAND(),0,S_D),0),"  ")</f>
        <v>12</v>
      </c>
      <c r="D5" s="49">
        <f ca="1">IF($B5&lt;=$D$4,ROUND(m_2+NORMINV(RAND(),0,S_D),0),"  ")</f>
        <v>13</v>
      </c>
      <c r="E5" s="50">
        <f ca="1">IF($B5&lt;=$E$4,ROUND(m_3+NORMINV(RAND(),0,S_D),0),"  ")</f>
        <v>16</v>
      </c>
      <c r="F5" s="62"/>
      <c r="G5" s="43"/>
      <c r="H5" s="40"/>
      <c r="I5" s="113"/>
      <c r="J5" s="31"/>
      <c r="K5" s="31"/>
      <c r="L5" s="30"/>
    </row>
    <row r="6" spans="1:14" ht="15.75" customHeight="1">
      <c r="A6" s="6"/>
      <c r="B6" s="83">
        <v>2</v>
      </c>
      <c r="C6" s="51">
        <f ca="1">IF($B6&lt;=$C$4,ROUND(m_1+NORMINV(RAND(),0,S_D),0),"  ")</f>
        <v>-2</v>
      </c>
      <c r="D6" s="52">
        <f ca="1">IF($B6&lt;=$D$4,ROUND(m_2+NORMINV(RAND(),0,S_D),0),"  ")</f>
        <v>15</v>
      </c>
      <c r="E6" s="53">
        <f ca="1">IF($B6&lt;=$E$4,ROUND(m_3+NORMINV(RAND(),0,S_D),0),"  ")</f>
        <v>15</v>
      </c>
      <c r="F6" s="124">
        <f>ROUND(100*VAR(C5:E8),0)/100</f>
        <v>34</v>
      </c>
      <c r="G6" s="31" t="str">
        <f>"&lt;-- variance of all "&amp;F4&amp;" values ["&amp;(F4-1)&amp;" df]"</f>
        <v>&lt;-- variance of all 9 values [8 df]</v>
      </c>
      <c r="H6" s="31"/>
      <c r="I6" s="114"/>
      <c r="J6" s="40"/>
      <c r="K6" s="40"/>
      <c r="L6" s="35"/>
      <c r="M6" s="35"/>
      <c r="N6" s="30"/>
    </row>
    <row r="7" spans="1:14" ht="15.75" customHeight="1">
      <c r="A7" s="6"/>
      <c r="B7" s="83">
        <v>3</v>
      </c>
      <c r="C7" s="51">
        <f ca="1">IF($B7&lt;=$C$4,ROUND(m_1+NORMINV(RAND(),0,S_D),0),"  ")</f>
        <v>7</v>
      </c>
      <c r="D7" s="52">
        <f ca="1">IF($B7&lt;=$D$4,ROUND(m_2+NORMINV(RAND(),0,S_D),0),"  ")</f>
        <v>16</v>
      </c>
      <c r="E7" s="53">
        <f ca="1">IF($B7&lt;=$E$4,ROUND(m_3+NORMINV(RAND(),0,S_D),0),"  ")</f>
        <v>10</v>
      </c>
      <c r="F7" s="163">
        <f>ROUND(10*(F4-1)*VAR(C5:E8),0)/10</f>
        <v>272</v>
      </c>
      <c r="G7" s="4" t="str">
        <f>"&lt;-- "&amp;(F4-1)&amp;" times variance of all "&amp;F4&amp;" values"</f>
        <v>&lt;-- 8 times variance of all 9 values</v>
      </c>
      <c r="H7" s="7"/>
      <c r="I7" s="114"/>
      <c r="J7" s="40"/>
      <c r="K7" s="42"/>
      <c r="L7" s="36"/>
      <c r="M7" s="34"/>
      <c r="N7" s="30"/>
    </row>
    <row r="8" spans="1:14" ht="15.75" customHeight="1">
      <c r="A8" s="6"/>
      <c r="B8" s="83">
        <v>4</v>
      </c>
      <c r="C8" s="54" t="str">
        <f ca="1">IF($B8&lt;=$C$4,ROUND(m_1+NORMINV(RAND(),0,S_D),0),"  ")</f>
        <v>  </v>
      </c>
      <c r="D8" s="55" t="str">
        <f ca="1">IF($B8&lt;=$D$4,ROUND(m_2+NORMINV(RAND(),0,S_D),0),"  ")</f>
        <v>  </v>
      </c>
      <c r="E8" s="56" t="str">
        <f ca="1">IF($B8&lt;=$E$4,ROUND(m_3+NORMINV(RAND(),0,S_D),0),"  ")</f>
        <v>  </v>
      </c>
      <c r="F8" s="125"/>
      <c r="G8" s="4"/>
      <c r="H8" s="7"/>
      <c r="I8" s="114"/>
      <c r="J8" s="40"/>
      <c r="K8" s="40"/>
      <c r="L8" s="37"/>
      <c r="M8" s="34"/>
      <c r="N8" s="30"/>
    </row>
    <row r="9" spans="1:14" ht="15.75" customHeight="1">
      <c r="A9" s="4" t="s">
        <v>14</v>
      </c>
      <c r="B9" s="4"/>
      <c r="C9" s="25">
        <f>IF(C4&gt;0,AVERAGE(C5:C8),"  ")</f>
        <v>5.666666666666667</v>
      </c>
      <c r="D9" s="26">
        <f>IF(D4&gt;0,AVERAGE(D5:D8),"  ")</f>
        <v>14.666666666666666</v>
      </c>
      <c r="E9" s="27">
        <f>IF(E4&gt;0,AVERAGE(E5:E8),"  ")</f>
        <v>13.666666666666666</v>
      </c>
      <c r="F9" s="126">
        <f>ROUND(10*AVERAGE(C5:E8),0)/10</f>
        <v>11.3</v>
      </c>
      <c r="G9" s="20" t="str">
        <f>"&lt;-- mean of "&amp;F4&amp;" values"</f>
        <v>&lt;-- mean of 9 values</v>
      </c>
      <c r="H9" s="7"/>
      <c r="I9" s="114"/>
      <c r="J9" s="40"/>
      <c r="K9" s="40"/>
      <c r="L9" s="37"/>
      <c r="M9" s="34"/>
      <c r="N9" s="30"/>
    </row>
    <row r="10" spans="1:14" ht="15.75" customHeight="1">
      <c r="A10" s="4"/>
      <c r="B10" s="4"/>
      <c r="C10" s="25"/>
      <c r="D10" s="26"/>
      <c r="E10" s="27"/>
      <c r="F10" s="24"/>
      <c r="G10" s="120"/>
      <c r="H10" s="7" t="s">
        <v>31</v>
      </c>
      <c r="I10" s="114"/>
      <c r="J10" s="40"/>
      <c r="K10" s="40"/>
      <c r="L10" s="31"/>
      <c r="M10" s="38"/>
      <c r="N10" s="30"/>
    </row>
    <row r="11" spans="1:14" ht="15.75" customHeight="1">
      <c r="A11" s="92" t="s">
        <v>27</v>
      </c>
      <c r="B11" s="93"/>
      <c r="C11" s="94"/>
      <c r="D11" s="95"/>
      <c r="E11" s="103"/>
      <c r="F11" s="34"/>
      <c r="G11" s="10"/>
      <c r="H11" s="127" t="s">
        <v>10</v>
      </c>
      <c r="I11" s="115"/>
      <c r="J11" s="40"/>
      <c r="K11" s="40"/>
      <c r="L11" s="32"/>
      <c r="M11" s="31"/>
      <c r="N11" s="30"/>
    </row>
    <row r="12" spans="1:14" ht="15.75" customHeight="1">
      <c r="A12" s="20" t="str">
        <f>"sample mean - mean of "&amp;F4&amp;":"</f>
        <v>sample mean - mean of 9:</v>
      </c>
      <c r="B12" s="4"/>
      <c r="C12" s="25">
        <f>IF(ISNUMBER(C9),C9-$F$9,"  ")</f>
        <v>-5.633333333333334</v>
      </c>
      <c r="D12" s="26">
        <f>IF(ISNUMBER(D9),D9-$F$9,"  ")</f>
        <v>3.3666666666666654</v>
      </c>
      <c r="E12" s="27">
        <f>IF(ISNUMBER(E9),E9-$F$9,"  ")</f>
        <v>2.3666666666666654</v>
      </c>
      <c r="F12" s="124" t="s">
        <v>11</v>
      </c>
      <c r="G12" s="128">
        <f>MAX(SUM(IF(C4&gt;0,1,0)+IF(D4&gt;0,1,0)+IF(E4&gt;0,1,0))-1,0)</f>
        <v>2</v>
      </c>
      <c r="H12" s="7"/>
      <c r="I12" s="115"/>
      <c r="J12" s="40"/>
      <c r="K12" s="40"/>
      <c r="L12" s="5"/>
      <c r="M12" s="4"/>
      <c r="N12" s="2"/>
    </row>
    <row r="13" spans="1:14" ht="15.75" customHeight="1">
      <c r="A13" s="4" t="s">
        <v>18</v>
      </c>
      <c r="B13" s="4"/>
      <c r="C13" s="14">
        <f>IF(ISNUMBER(C12),C12^2,"  ")</f>
        <v>31.73444444444445</v>
      </c>
      <c r="D13" s="15">
        <f>IF(ISNUMBER(D12),D12^2,"  ")</f>
        <v>11.334444444444436</v>
      </c>
      <c r="E13" s="16">
        <f>IF(ISNUMBER(E12),E12^2,"  ")</f>
        <v>5.601111111111105</v>
      </c>
      <c r="F13" s="124"/>
      <c r="G13" s="128"/>
      <c r="H13" s="127">
        <f>G14/G12</f>
        <v>73</v>
      </c>
      <c r="I13" s="115"/>
      <c r="J13" s="40"/>
      <c r="K13" s="42"/>
      <c r="L13" s="5"/>
      <c r="M13" s="4"/>
      <c r="N13" s="4"/>
    </row>
    <row r="14" spans="1:14" ht="15.75" customHeight="1">
      <c r="A14" s="4" t="s">
        <v>21</v>
      </c>
      <c r="B14" s="4"/>
      <c r="C14" s="44">
        <f>IF(ISNUMBER(C13),ROUND(100*C13*C4,0)/100,"  ")</f>
        <v>95.2</v>
      </c>
      <c r="D14" s="45">
        <f>IF(ISNUMBER(D13),ROUND(100*D13*D4,0)/100,"  ")</f>
        <v>34</v>
      </c>
      <c r="E14" s="46">
        <f>IF(ISNUMBER(E13),ROUND(100*E13*E4,0)/100,"  ")</f>
        <v>16.8</v>
      </c>
      <c r="F14" s="124" t="s">
        <v>3</v>
      </c>
      <c r="G14" s="34">
        <f>ROUND(100*(IF(ISNUMBER(C14),C14,0)+IF(ISNUMBER(D14),D14,0)+IF(ISNUMBER(E14),E14,0)),0)/100</f>
        <v>146</v>
      </c>
      <c r="H14" s="9"/>
      <c r="I14" s="115"/>
      <c r="J14" s="41"/>
      <c r="K14" s="40"/>
      <c r="L14" s="5"/>
      <c r="M14" s="4"/>
      <c r="N14" s="4"/>
    </row>
    <row r="15" spans="1:14" ht="15.75" customHeight="1">
      <c r="A15" s="92" t="s">
        <v>22</v>
      </c>
      <c r="B15" s="93"/>
      <c r="C15" s="96"/>
      <c r="D15" s="97"/>
      <c r="E15" s="104"/>
      <c r="F15" s="12"/>
      <c r="G15" s="39"/>
      <c r="H15" s="61" t="str">
        <f>"Ratio = "&amp;ROUND(100*H13/H18,0)/100</f>
        <v>Ratio = 3.48</v>
      </c>
      <c r="I15" s="115"/>
      <c r="J15" s="41"/>
      <c r="K15" s="40"/>
      <c r="L15" s="5"/>
      <c r="M15" s="4"/>
      <c r="N15" s="4"/>
    </row>
    <row r="16" spans="1:14" ht="15.75" customHeight="1">
      <c r="A16" s="4" t="s">
        <v>15</v>
      </c>
      <c r="B16" s="4"/>
      <c r="C16" s="14">
        <f>IF(C4&gt;1,VAR(C5:C8),"  ")</f>
        <v>50.333333333333336</v>
      </c>
      <c r="D16" s="15">
        <f>IF(D4&gt;1,VAR(D5:D8),"  ")</f>
        <v>2.3333333333333144</v>
      </c>
      <c r="E16" s="16">
        <f>IF(E4&gt;1,VAR(E5:E8),"  ")</f>
        <v>10.333333333333314</v>
      </c>
      <c r="F16" s="124"/>
      <c r="G16" s="127"/>
      <c r="H16" s="127"/>
      <c r="I16" s="115"/>
      <c r="J16" s="41"/>
      <c r="K16" s="40"/>
      <c r="L16" s="5"/>
      <c r="M16" s="4"/>
      <c r="N16" s="4"/>
    </row>
    <row r="17" spans="1:13" ht="15.75" customHeight="1">
      <c r="A17" s="4" t="s">
        <v>19</v>
      </c>
      <c r="B17" s="4"/>
      <c r="C17" s="21">
        <f>IF(ISNUMBER(C9),C4-1,"  ")</f>
        <v>2</v>
      </c>
      <c r="D17" s="22">
        <f>IF(ISNUMBER(D9),D4-1,"  ")</f>
        <v>2</v>
      </c>
      <c r="E17" s="23">
        <f>IF(ISNUMBER(E9),E4-1,"  ")</f>
        <v>2</v>
      </c>
      <c r="F17" s="124" t="s">
        <v>11</v>
      </c>
      <c r="G17" s="128">
        <f>IF(ISNUMBER(C17),C17,0)+IF(ISNUMBER(D17),D17,0)+IF(ISNUMBER(E17),E17,0)</f>
        <v>6</v>
      </c>
      <c r="H17" s="127"/>
      <c r="I17" s="113"/>
      <c r="J17" s="41"/>
      <c r="K17" s="5"/>
      <c r="L17" s="4"/>
      <c r="M17" s="4"/>
    </row>
    <row r="18" spans="1:14" ht="15.75" customHeight="1">
      <c r="A18" s="4" t="s">
        <v>20</v>
      </c>
      <c r="B18" s="4"/>
      <c r="C18" s="14">
        <f>IF(AND(C17&gt;0,ISNUMBER(C16)),C17*C16,"  ")</f>
        <v>100.66666666666667</v>
      </c>
      <c r="D18" s="15">
        <f>IF(AND(D17&gt;0,ISNUMBER(D16)),D17*D16,"  ")</f>
        <v>4.666666666666629</v>
      </c>
      <c r="E18" s="16">
        <f>IF(AND(E17&gt;0,ISNUMBER(E16)),E17*E16,"  ")</f>
        <v>20.66666666666663</v>
      </c>
      <c r="F18" s="124" t="s">
        <v>3</v>
      </c>
      <c r="G18" s="7">
        <f>ROUND(100*(IF(ISNUMBER(C18),C18,0)+IF(ISNUMBER(D18),D18,0)+IF(ISNUMBER(E18),E18,0)),0)/100</f>
        <v>126</v>
      </c>
      <c r="H18" s="127">
        <f>G18/G17</f>
        <v>21</v>
      </c>
      <c r="I18" s="114"/>
      <c r="J18" s="41"/>
      <c r="K18" s="43"/>
      <c r="L18" s="5"/>
      <c r="M18" s="4"/>
      <c r="N18" s="4"/>
    </row>
    <row r="19" spans="1:14" ht="12" customHeight="1">
      <c r="A19" s="6"/>
      <c r="B19" s="6"/>
      <c r="C19" s="14"/>
      <c r="D19" s="15"/>
      <c r="E19" s="16"/>
      <c r="F19" s="124"/>
      <c r="G19" s="7"/>
      <c r="H19" s="127"/>
      <c r="I19" s="114"/>
      <c r="J19" s="41"/>
      <c r="K19" s="43"/>
      <c r="L19" s="5"/>
      <c r="M19" s="4"/>
      <c r="N19" s="4"/>
    </row>
    <row r="20" spans="1:14" ht="12" customHeight="1">
      <c r="A20" s="35"/>
      <c r="B20" s="35"/>
      <c r="C20" s="58"/>
      <c r="D20" s="63"/>
      <c r="E20" s="64" t="str">
        <f>"Check: Total SS = "&amp;G14&amp;"+"&amp;G18&amp;" = "</f>
        <v>Check: Total SS = 146+126 = </v>
      </c>
      <c r="F20" s="164" t="str">
        <f>ROUND(10*(G14+G18),0)/10&amp;" … against "&amp;(F4-1)&amp;" times variance of all "&amp;F4&amp;" values"</f>
        <v>272 … against 8 times variance of all 9 values</v>
      </c>
      <c r="G20" s="34"/>
      <c r="H20" s="34"/>
      <c r="I20" s="114"/>
      <c r="J20" s="41"/>
      <c r="K20" s="43"/>
      <c r="L20" s="5"/>
      <c r="M20" s="4"/>
      <c r="N20" s="4"/>
    </row>
    <row r="21" spans="1:14" ht="6.75" customHeight="1">
      <c r="A21" s="105"/>
      <c r="B21" s="106"/>
      <c r="C21" s="107"/>
      <c r="D21" s="108"/>
      <c r="E21" s="109"/>
      <c r="F21" s="129"/>
      <c r="G21" s="130"/>
      <c r="H21" s="130"/>
      <c r="I21" s="116"/>
      <c r="J21" s="41"/>
      <c r="K21" s="43"/>
      <c r="L21" s="5"/>
      <c r="M21" s="4"/>
      <c r="N21" s="4"/>
    </row>
    <row r="22" spans="1:14" ht="15" customHeight="1">
      <c r="A22" s="47" t="s">
        <v>23</v>
      </c>
      <c r="B22" s="65"/>
      <c r="C22" s="66"/>
      <c r="D22" s="67"/>
      <c r="E22" s="68"/>
      <c r="F22" s="131"/>
      <c r="G22" s="132"/>
      <c r="H22" s="133"/>
      <c r="I22" s="114"/>
      <c r="J22" s="41"/>
      <c r="K22" s="43"/>
      <c r="L22" s="5"/>
      <c r="M22" s="4"/>
      <c r="N22" s="4"/>
    </row>
    <row r="23" spans="1:14" ht="15.75" customHeight="1">
      <c r="A23" s="35"/>
      <c r="B23" s="35"/>
      <c r="C23" s="58"/>
      <c r="D23" s="59"/>
      <c r="E23" s="60"/>
      <c r="F23" s="134"/>
      <c r="G23" s="135" t="str">
        <f>"Percentiles of F("&amp;G12&amp;","&amp;G17&amp;") distribution:"</f>
        <v>Percentiles of F(2,6) distribution:</v>
      </c>
      <c r="H23" s="136"/>
      <c r="I23" s="114"/>
      <c r="J23" s="4"/>
      <c r="K23" s="4"/>
      <c r="L23" s="5"/>
      <c r="M23" s="4"/>
      <c r="N23" s="4"/>
    </row>
    <row r="24" spans="1:14" ht="15.75" customHeight="1">
      <c r="A24" s="4" t="s">
        <v>5</v>
      </c>
      <c r="B24" s="4"/>
      <c r="C24" s="69">
        <f aca="true" t="shared" si="0" ref="C24:E27">IF(AND(C$17&gt;0,ISNUMBER(C5)),C5-C$9,"  ")</f>
        <v>6.333333333333333</v>
      </c>
      <c r="D24" s="70">
        <f t="shared" si="0"/>
        <v>-1.666666666666666</v>
      </c>
      <c r="E24" s="71">
        <f t="shared" si="0"/>
        <v>2.333333333333334</v>
      </c>
      <c r="F24" s="137"/>
      <c r="G24" s="78" t="s">
        <v>24</v>
      </c>
      <c r="H24" s="79" t="s">
        <v>25</v>
      </c>
      <c r="I24" s="114"/>
      <c r="J24" s="4"/>
      <c r="K24" s="4"/>
      <c r="L24" s="5"/>
      <c r="M24" s="4"/>
      <c r="N24" s="4"/>
    </row>
    <row r="25" spans="1:14" ht="15.75" customHeight="1">
      <c r="A25" s="4" t="s">
        <v>16</v>
      </c>
      <c r="B25" s="4"/>
      <c r="C25" s="72">
        <f t="shared" si="0"/>
        <v>-7.666666666666667</v>
      </c>
      <c r="D25" s="73">
        <f t="shared" si="0"/>
        <v>0.3333333333333339</v>
      </c>
      <c r="E25" s="74">
        <f t="shared" si="0"/>
        <v>1.333333333333334</v>
      </c>
      <c r="F25" s="138"/>
      <c r="G25" s="80">
        <v>0.25</v>
      </c>
      <c r="H25" s="79">
        <f aca="true" t="shared" si="1" ref="H25:H30">FINV(1-G25,$G$12,$G$17)</f>
        <v>0.30192737199286057</v>
      </c>
      <c r="I25" s="114"/>
      <c r="J25" s="4"/>
      <c r="K25" s="4"/>
      <c r="L25" s="5"/>
      <c r="M25" s="4"/>
      <c r="N25" s="4"/>
    </row>
    <row r="26" spans="1:15" ht="15.75" customHeight="1">
      <c r="A26" s="4" t="s">
        <v>4</v>
      </c>
      <c r="B26" s="4"/>
      <c r="C26" s="72">
        <f t="shared" si="0"/>
        <v>1.333333333333333</v>
      </c>
      <c r="D26" s="73">
        <f t="shared" si="0"/>
        <v>1.333333333333334</v>
      </c>
      <c r="E26" s="74">
        <f t="shared" si="0"/>
        <v>-3.666666666666666</v>
      </c>
      <c r="F26" s="81"/>
      <c r="G26" s="80">
        <v>0.5</v>
      </c>
      <c r="H26" s="79">
        <f t="shared" si="1"/>
        <v>0.7797638090778491</v>
      </c>
      <c r="I26" s="115"/>
      <c r="J26" s="4"/>
      <c r="K26" s="4"/>
      <c r="L26" s="4"/>
      <c r="M26" s="5"/>
      <c r="N26" s="4"/>
      <c r="O26" s="4"/>
    </row>
    <row r="27" spans="1:14" ht="15.75" customHeight="1">
      <c r="A27" s="4"/>
      <c r="B27" s="4"/>
      <c r="C27" s="75" t="str">
        <f t="shared" si="0"/>
        <v>  </v>
      </c>
      <c r="D27" s="76" t="str">
        <f t="shared" si="0"/>
        <v>  </v>
      </c>
      <c r="E27" s="77" t="str">
        <f t="shared" si="0"/>
        <v>  </v>
      </c>
      <c r="F27" s="82"/>
      <c r="G27" s="80">
        <v>0.75</v>
      </c>
      <c r="H27" s="79">
        <f t="shared" si="1"/>
        <v>1.7622028281039093</v>
      </c>
      <c r="I27" s="114"/>
      <c r="J27" s="4"/>
      <c r="K27" s="4"/>
      <c r="L27" s="5"/>
      <c r="M27" s="4"/>
      <c r="N27" s="4"/>
    </row>
    <row r="28" spans="1:14" ht="15.75" customHeight="1">
      <c r="A28" s="139"/>
      <c r="B28" s="139"/>
      <c r="C28" s="140"/>
      <c r="D28" s="141"/>
      <c r="E28" s="142"/>
      <c r="F28" s="82"/>
      <c r="G28" s="80">
        <v>0.9</v>
      </c>
      <c r="H28" s="79">
        <f t="shared" si="1"/>
        <v>3.46329898093245</v>
      </c>
      <c r="I28" s="114"/>
      <c r="J28" s="4"/>
      <c r="K28" s="4"/>
      <c r="L28" s="5"/>
      <c r="M28" s="4"/>
      <c r="N28" s="4"/>
    </row>
    <row r="29" spans="1:14" ht="15.75" customHeight="1">
      <c r="A29" s="31" t="s">
        <v>6</v>
      </c>
      <c r="B29" s="31"/>
      <c r="C29" s="143">
        <f>IF(ISNUMBER(C24),C24^2,"  ")</f>
        <v>40.11111111111111</v>
      </c>
      <c r="D29" s="144">
        <f>IF(ISNUMBER(D24),D24^2,"  ")</f>
        <v>2.777777777777776</v>
      </c>
      <c r="E29" s="145">
        <f>IF(ISNUMBER(E24),E24^2,"  ")</f>
        <v>5.444444444444447</v>
      </c>
      <c r="F29" s="82"/>
      <c r="G29" s="80">
        <v>0.95</v>
      </c>
      <c r="H29" s="79">
        <f t="shared" si="1"/>
        <v>5.14324938194477</v>
      </c>
      <c r="I29" s="114"/>
      <c r="J29" s="4"/>
      <c r="K29" s="4"/>
      <c r="L29" s="5"/>
      <c r="M29" s="4"/>
      <c r="N29" s="4"/>
    </row>
    <row r="30" spans="1:14" ht="15.75" customHeight="1">
      <c r="A30" s="4" t="s">
        <v>7</v>
      </c>
      <c r="B30" s="4"/>
      <c r="C30" s="146">
        <f aca="true" t="shared" si="2" ref="C30:E32">IF(ISNUMBER(C25),C25^2,"  ")</f>
        <v>58.777777777777786</v>
      </c>
      <c r="D30" s="147">
        <f t="shared" si="2"/>
        <v>0.11111111111111151</v>
      </c>
      <c r="E30" s="148">
        <f t="shared" si="2"/>
        <v>1.7777777777777795</v>
      </c>
      <c r="F30" s="82"/>
      <c r="G30" s="80">
        <v>0.99</v>
      </c>
      <c r="H30" s="79">
        <f t="shared" si="1"/>
        <v>10.924850357696414</v>
      </c>
      <c r="I30" s="114"/>
      <c r="J30" s="4"/>
      <c r="K30" s="4"/>
      <c r="L30" s="5"/>
      <c r="M30" s="4"/>
      <c r="N30" s="4"/>
    </row>
    <row r="31" spans="1:14" ht="15.75" customHeight="1">
      <c r="A31" s="4" t="s">
        <v>8</v>
      </c>
      <c r="B31" s="4"/>
      <c r="C31" s="146">
        <f t="shared" si="2"/>
        <v>1.777777777777777</v>
      </c>
      <c r="D31" s="147">
        <f t="shared" si="2"/>
        <v>1.7777777777777795</v>
      </c>
      <c r="E31" s="148">
        <f t="shared" si="2"/>
        <v>13.44444444444444</v>
      </c>
      <c r="F31" s="9"/>
      <c r="G31" s="4"/>
      <c r="H31" s="4"/>
      <c r="I31" s="114"/>
      <c r="J31" s="4"/>
      <c r="K31" s="4"/>
      <c r="L31" s="5"/>
      <c r="M31" s="4"/>
      <c r="N31" s="4"/>
    </row>
    <row r="32" spans="1:14" ht="15.75" customHeight="1">
      <c r="A32" s="4"/>
      <c r="B32" s="4"/>
      <c r="C32" s="149" t="str">
        <f t="shared" si="2"/>
        <v>  </v>
      </c>
      <c r="D32" s="150" t="str">
        <f t="shared" si="2"/>
        <v>  </v>
      </c>
      <c r="E32" s="151" t="str">
        <f t="shared" si="2"/>
        <v>  </v>
      </c>
      <c r="F32" s="9"/>
      <c r="G32" s="4"/>
      <c r="H32" s="4"/>
      <c r="I32" s="165"/>
      <c r="J32" s="2"/>
      <c r="K32" s="2"/>
      <c r="L32" s="3"/>
      <c r="M32" s="2"/>
      <c r="N32" s="4"/>
    </row>
    <row r="33" spans="1:14" ht="15.75" customHeight="1">
      <c r="A33" s="152" t="s">
        <v>9</v>
      </c>
      <c r="B33" s="152"/>
      <c r="C33" s="153">
        <f>IF(ISNUMBER(C29),SUM(C29:C32),"  ")</f>
        <v>100.66666666666666</v>
      </c>
      <c r="D33" s="154">
        <f>IF(ISNUMBER(D29),SUM(D29:D32),"  ")</f>
        <v>4.666666666666667</v>
      </c>
      <c r="E33" s="155">
        <f>IF(ISNUMBER(E29),SUM(E29:E32),"  ")</f>
        <v>20.666666666666664</v>
      </c>
      <c r="F33" s="4"/>
      <c r="G33" s="4"/>
      <c r="H33" s="4"/>
      <c r="I33" s="165"/>
      <c r="J33" s="2"/>
      <c r="K33" s="2"/>
      <c r="L33" s="3"/>
      <c r="M33" s="2"/>
      <c r="N33" s="4"/>
    </row>
    <row r="34" spans="1:14" ht="13.5">
      <c r="A34" s="120"/>
      <c r="B34" s="120"/>
      <c r="C34" s="120"/>
      <c r="D34" s="120"/>
      <c r="E34" s="120"/>
      <c r="F34" s="4"/>
      <c r="G34" s="4"/>
      <c r="H34" s="4"/>
      <c r="I34" s="166"/>
      <c r="N34" s="2"/>
    </row>
    <row r="35" spans="1:14" ht="13.5">
      <c r="A35" s="156" t="s">
        <v>32</v>
      </c>
      <c r="B35" s="120"/>
      <c r="C35" s="120"/>
      <c r="D35" s="120"/>
      <c r="E35" s="120"/>
      <c r="F35" s="4"/>
      <c r="G35" s="9"/>
      <c r="H35" s="4"/>
      <c r="I35" s="166"/>
      <c r="N35" s="2"/>
    </row>
    <row r="36" spans="1:9" ht="9" customHeight="1">
      <c r="A36" s="167"/>
      <c r="B36" s="168"/>
      <c r="C36" s="169"/>
      <c r="D36" s="170"/>
      <c r="E36" s="171"/>
      <c r="F36" s="168"/>
      <c r="G36" s="172"/>
      <c r="H36" s="130"/>
      <c r="I36" s="173"/>
    </row>
    <row r="37" spans="1:8" ht="13.5">
      <c r="A37" s="4"/>
      <c r="B37" s="4"/>
      <c r="C37" s="17"/>
      <c r="D37" s="18"/>
      <c r="E37" s="19"/>
      <c r="F37" s="8"/>
      <c r="G37" s="9"/>
      <c r="H37" s="9"/>
    </row>
    <row r="38" spans="1:8" ht="13.5">
      <c r="A38" s="2"/>
      <c r="B38" s="2"/>
      <c r="C38" s="17"/>
      <c r="D38" s="28"/>
      <c r="E38" s="19"/>
      <c r="F38" s="9"/>
      <c r="G38" s="9"/>
      <c r="H38" s="24"/>
    </row>
    <row r="39" spans="1:8" ht="13.5">
      <c r="A39" s="2"/>
      <c r="B39" s="2"/>
      <c r="C39" s="17"/>
      <c r="D39" s="28"/>
      <c r="E39" s="29"/>
      <c r="F39" s="9"/>
      <c r="H39" s="9"/>
    </row>
    <row r="40" ht="13.5">
      <c r="F40" s="9"/>
    </row>
  </sheetData>
  <sheetProtection sheet="1" objects="1" scenarios="1"/>
  <printOptions/>
  <pageMargins left="0.75" right="0.75" top="1" bottom="1" header="0.5" footer="0.5"/>
  <pageSetup fitToHeight="1" fitToWidth="1" orientation="portrait" paperSize="9" scale="86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la Moselle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Hanley</dc:creator>
  <cp:keywords/>
  <dc:description/>
  <cp:lastModifiedBy>J Hanley</cp:lastModifiedBy>
  <cp:lastPrinted>2001-02-05T04:52:57Z</cp:lastPrinted>
  <dcterms:created xsi:type="dcterms:W3CDTF">2000-06-09T01:57:45Z</dcterms:created>
  <cp:category/>
  <cp:version/>
  <cp:contentType/>
  <cp:contentStatus/>
</cp:coreProperties>
</file>